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agunsacl.sharepoint.com/sites/GEN/GEN Carpeta compartida/Normativa CMF (envíos)/Reporte OPR NCG 501/Respaldo envíos/"/>
    </mc:Choice>
  </mc:AlternateContent>
  <xr:revisionPtr revIDLastSave="0" documentId="8_{BC3522C4-787F-47BF-B160-0F84A7B3FD6C}" xr6:coauthVersionLast="47" xr6:coauthVersionMax="47" xr10:uidLastSave="{00000000-0000-0000-0000-000000000000}"/>
  <bookViews>
    <workbookView xWindow="-110" yWindow="-110" windowWidth="19420" windowHeight="11500" xr2:uid="{A3923ED7-82CA-489F-BD7D-69EE6ABA0C80}"/>
  </bookViews>
  <sheets>
    <sheet name="2025-12" sheetId="5" r:id="rId1"/>
    <sheet name="2025-06" sheetId="2" r:id="rId2"/>
    <sheet name="2024-12" sheetId="1" r:id="rId3"/>
  </sheets>
  <definedNames>
    <definedName name="_xlnm._FilterDatabase" localSheetId="1" hidden="1">'2025-06'!$A$5:$J$21</definedName>
    <definedName name="_xlnm._FilterDatabase" localSheetId="0" hidden="1">'2025-12'!$A$5:$J$22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5" i="2"/>
  <c r="F24" i="2"/>
  <c r="F23" i="2"/>
  <c r="F22" i="2"/>
  <c r="F28" i="5" l="1"/>
  <c r="F27" i="5"/>
  <c r="F26" i="5"/>
  <c r="J11" i="5"/>
  <c r="F11" i="5"/>
  <c r="J10" i="5"/>
  <c r="F10" i="5"/>
  <c r="A10" i="5"/>
  <c r="J9" i="5"/>
  <c r="J8" i="5"/>
  <c r="F8" i="5"/>
  <c r="F6" i="5"/>
  <c r="F6" i="2" l="1"/>
  <c r="A10" i="2"/>
  <c r="A9" i="1"/>
</calcChain>
</file>

<file path=xl/sharedStrings.xml><?xml version="1.0" encoding="utf-8"?>
<sst xmlns="http://schemas.openxmlformats.org/spreadsheetml/2006/main" count="467" uniqueCount="60">
  <si>
    <t>Sociedad: Grupo Empresas Navieras S.A.</t>
  </si>
  <si>
    <t>Fecha del reporte: Desde el 01 de julio al 31 de diciembre de 2025</t>
  </si>
  <si>
    <t>Tipo de operación</t>
  </si>
  <si>
    <t>Subtipo de operación</t>
  </si>
  <si>
    <t>Nombre o razón social contraparte</t>
  </si>
  <si>
    <t>N° Identificación contraparte</t>
  </si>
  <si>
    <t>Tipo de relación</t>
  </si>
  <si>
    <t>Monto total involucrado
MUSD</t>
  </si>
  <si>
    <t>Reajuste e intereses</t>
  </si>
  <si>
    <t>Precio operación
MUSD</t>
  </si>
  <si>
    <t>Moneda operación</t>
  </si>
  <si>
    <t>N° de operaciones</t>
  </si>
  <si>
    <t>Conjunto de operaciones</t>
  </si>
  <si>
    <t>Servicios Desarrollo de negocios</t>
  </si>
  <si>
    <t>AGS Companies Inc.</t>
  </si>
  <si>
    <t>Sociedad extranjera</t>
  </si>
  <si>
    <t>Subsidiaria indirecta</t>
  </si>
  <si>
    <t>Información de carácter estratégico</t>
  </si>
  <si>
    <t>USD</t>
  </si>
  <si>
    <t>Arriendos, con o sin opción de compra</t>
  </si>
  <si>
    <t>Agunsa USA INC</t>
  </si>
  <si>
    <t>Otorgamiento de garantías</t>
  </si>
  <si>
    <t>Compañía Marítima Chilena S.A.</t>
  </si>
  <si>
    <t>90.596.000-8</t>
  </si>
  <si>
    <t xml:space="preserve">Subsidiaria  </t>
  </si>
  <si>
    <t>Créditos y préstamos (ingresos por intereses)</t>
  </si>
  <si>
    <t>CLP</t>
  </si>
  <si>
    <t>Servicios administrativos prestados</t>
  </si>
  <si>
    <t>Servicios administrativos recibidos</t>
  </si>
  <si>
    <t>Agencias Universales S.A.</t>
  </si>
  <si>
    <t>96.566.940-K</t>
  </si>
  <si>
    <t>Servicios de backoffice recibidos</t>
  </si>
  <si>
    <t>Portuaria Cabo Froward S.A.</t>
  </si>
  <si>
    <t>96.723.320-K</t>
  </si>
  <si>
    <t>Talcahuano Terminal Portuarios S.A.</t>
  </si>
  <si>
    <t>76.177.481-6</t>
  </si>
  <si>
    <t>Créditos y préstamos (gastos por intereses)</t>
  </si>
  <si>
    <t>Urenda y Cía. Ltda.</t>
  </si>
  <si>
    <t>79.567.270-2</t>
  </si>
  <si>
    <t>Relacionada con Director</t>
  </si>
  <si>
    <t>Francisco Gardeweg Ossa</t>
  </si>
  <si>
    <t>6.531.312-K</t>
  </si>
  <si>
    <t>Director</t>
  </si>
  <si>
    <t>Beltrán Urenda Arias</t>
  </si>
  <si>
    <t>17.177.445-4</t>
  </si>
  <si>
    <t>Pariente hasta segundo grado de consanguinidad con miembro del directorio.</t>
  </si>
  <si>
    <t>Percepción de dividendos</t>
  </si>
  <si>
    <t>Arauco Navigation Ltd.</t>
  </si>
  <si>
    <t>Subsidiaria</t>
  </si>
  <si>
    <t>Angol Navigation Ltd.</t>
  </si>
  <si>
    <t>MS CMC Arauco GmbH &amp; Co. KG</t>
  </si>
  <si>
    <t>MS CMC Angol GmbH &amp; Co. KG</t>
  </si>
  <si>
    <t>Antofagasta Terminal Internacional S.A.</t>
  </si>
  <si>
    <t>99.511.240-K</t>
  </si>
  <si>
    <t>Asociada</t>
  </si>
  <si>
    <t>Fecha del reporte: Desde el 01 de enero al 30 de junio de 2025</t>
  </si>
  <si>
    <t>Brickell Office 1200 LLC</t>
  </si>
  <si>
    <t>Servicios de backoffice prestados</t>
  </si>
  <si>
    <t>Fecha del reporte: Desde el 01 de septiembre al 31 de diciembre de 2024</t>
  </si>
  <si>
    <t>Suscripción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</si>
</sst>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164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164" fontId="0" fillId="2" borderId="3" xfId="1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2" borderId="4" xfId="1" applyFont="1" applyFill="1" applyBorder="1"/>
    <xf numFmtId="0" fontId="0" fillId="2" borderId="4" xfId="0" applyFill="1" applyBorder="1" applyAlignment="1">
      <alignment horizont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3" xfId="0" applyBorder="1"/>
    <xf numFmtId="0" fontId="3" fillId="2" borderId="0" xfId="0" applyFont="1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164" fontId="1" fillId="0" borderId="3" xfId="1" applyFont="1" applyFill="1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4" fontId="4" fillId="0" borderId="3" xfId="0" applyNumberFormat="1" applyFont="1" applyBorder="1"/>
    <xf numFmtId="164" fontId="0" fillId="0" borderId="3" xfId="1" applyFont="1" applyFill="1" applyBorder="1"/>
    <xf numFmtId="4" fontId="4" fillId="2" borderId="3" xfId="0" applyNumberFormat="1" applyFont="1" applyFill="1" applyBorder="1"/>
    <xf numFmtId="0" fontId="3" fillId="0" borderId="0" xfId="0" applyFont="1"/>
    <xf numFmtId="164" fontId="1" fillId="2" borderId="3" xfId="1" applyFont="1" applyFill="1" applyBorder="1"/>
    <xf numFmtId="0" fontId="0" fillId="0" borderId="4" xfId="0" applyBorder="1"/>
    <xf numFmtId="4" fontId="0" fillId="0" borderId="4" xfId="0" applyNumberFormat="1" applyBorder="1"/>
    <xf numFmtId="164" fontId="1" fillId="0" borderId="4" xfId="1" applyFont="1" applyFill="1" applyBorder="1"/>
    <xf numFmtId="0" fontId="0" fillId="0" borderId="4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720A-D5CB-4510-99F5-C2F97E9A261E}">
  <dimension ref="A2:J32"/>
  <sheetViews>
    <sheetView showGridLines="0" tabSelected="1" workbookViewId="0"/>
  </sheetViews>
  <sheetFormatPr defaultColWidth="10.85546875" defaultRowHeight="14.45"/>
  <cols>
    <col min="1" max="1" width="23" style="1" customWidth="1"/>
    <col min="2" max="2" width="39.5703125" style="1" bestFit="1" customWidth="1"/>
    <col min="3" max="3" width="34.140625" style="1" bestFit="1" customWidth="1"/>
    <col min="4" max="4" width="17.85546875" style="1" bestFit="1" customWidth="1"/>
    <col min="5" max="5" width="52" style="1" customWidth="1"/>
    <col min="6" max="6" width="11" style="1" bestFit="1" customWidth="1"/>
    <col min="7" max="7" width="10.140625" style="1" bestFit="1" customWidth="1"/>
    <col min="8" max="8" width="31.42578125" style="1" bestFit="1" customWidth="1"/>
    <col min="9" max="9" width="9.5703125" style="1" bestFit="1" customWidth="1"/>
    <col min="10" max="10" width="11.5703125" style="1" bestFit="1" customWidth="1"/>
    <col min="11" max="16384" width="10.85546875" style="1"/>
  </cols>
  <sheetData>
    <row r="2" spans="1:10">
      <c r="A2" s="2" t="s">
        <v>0</v>
      </c>
    </row>
    <row r="3" spans="1:10">
      <c r="A3" s="2" t="s">
        <v>1</v>
      </c>
    </row>
    <row r="5" spans="1:10" ht="43.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customFormat="1">
      <c r="A6" s="16" t="s">
        <v>12</v>
      </c>
      <c r="B6" s="16" t="s">
        <v>13</v>
      </c>
      <c r="C6" s="25" t="s">
        <v>14</v>
      </c>
      <c r="D6" s="16" t="s">
        <v>15</v>
      </c>
      <c r="E6" s="16" t="s">
        <v>16</v>
      </c>
      <c r="F6" s="22">
        <f>21+21</f>
        <v>42</v>
      </c>
      <c r="G6" s="23">
        <v>0</v>
      </c>
      <c r="H6" s="16" t="s">
        <v>17</v>
      </c>
      <c r="I6" s="26" t="s">
        <v>18</v>
      </c>
      <c r="J6" s="26">
        <v>2</v>
      </c>
    </row>
    <row r="7" spans="1:10" customFormat="1">
      <c r="A7" s="16" t="s">
        <v>12</v>
      </c>
      <c r="B7" s="16" t="s">
        <v>19</v>
      </c>
      <c r="C7" s="25" t="s">
        <v>20</v>
      </c>
      <c r="D7" s="16" t="s">
        <v>15</v>
      </c>
      <c r="E7" s="16" t="s">
        <v>16</v>
      </c>
      <c r="F7" s="22">
        <v>15</v>
      </c>
      <c r="G7" s="23">
        <v>0</v>
      </c>
      <c r="H7" s="16" t="s">
        <v>17</v>
      </c>
      <c r="I7" s="26" t="s">
        <v>18</v>
      </c>
      <c r="J7" s="26">
        <v>8</v>
      </c>
    </row>
    <row r="8" spans="1:10" customFormat="1">
      <c r="A8" s="16" t="s">
        <v>12</v>
      </c>
      <c r="B8" s="16" t="s">
        <v>21</v>
      </c>
      <c r="C8" s="16" t="s">
        <v>22</v>
      </c>
      <c r="D8" s="16" t="s">
        <v>23</v>
      </c>
      <c r="E8" s="16" t="s">
        <v>24</v>
      </c>
      <c r="F8" s="22">
        <f>873.94-470.66</f>
        <v>403.28000000000003</v>
      </c>
      <c r="G8" s="23">
        <v>0</v>
      </c>
      <c r="H8" s="16" t="s">
        <v>17</v>
      </c>
      <c r="I8" s="27" t="s">
        <v>18</v>
      </c>
      <c r="J8" s="27">
        <f>4-2</f>
        <v>2</v>
      </c>
    </row>
    <row r="9" spans="1:10" customFormat="1">
      <c r="A9" s="16" t="s">
        <v>12</v>
      </c>
      <c r="B9" s="16" t="s">
        <v>25</v>
      </c>
      <c r="C9" s="16" t="s">
        <v>22</v>
      </c>
      <c r="D9" s="16" t="s">
        <v>23</v>
      </c>
      <c r="E9" s="16" t="s">
        <v>24</v>
      </c>
      <c r="F9" s="28">
        <v>1015.81</v>
      </c>
      <c r="G9" s="23">
        <v>0</v>
      </c>
      <c r="H9" s="16" t="s">
        <v>17</v>
      </c>
      <c r="I9" s="27" t="s">
        <v>18</v>
      </c>
      <c r="J9" s="27">
        <f>12-6</f>
        <v>6</v>
      </c>
    </row>
    <row r="10" spans="1:10" s="31" customFormat="1">
      <c r="A10" s="16" t="str">
        <f>+A9</f>
        <v>Conjunto de operaciones</v>
      </c>
      <c r="B10" t="s">
        <v>19</v>
      </c>
      <c r="C10" s="16" t="s">
        <v>22</v>
      </c>
      <c r="D10" s="16" t="s">
        <v>23</v>
      </c>
      <c r="E10" s="16" t="s">
        <v>24</v>
      </c>
      <c r="F10" s="22">
        <f>68.6-33.84</f>
        <v>34.759999999999991</v>
      </c>
      <c r="G10" s="23">
        <v>0</v>
      </c>
      <c r="H10" s="16" t="s">
        <v>17</v>
      </c>
      <c r="I10" s="27" t="s">
        <v>26</v>
      </c>
      <c r="J10" s="27">
        <f>12-6</f>
        <v>6</v>
      </c>
    </row>
    <row r="11" spans="1:10" s="31" customFormat="1">
      <c r="A11" s="16" t="s">
        <v>12</v>
      </c>
      <c r="B11" s="16" t="s">
        <v>27</v>
      </c>
      <c r="C11" s="16" t="s">
        <v>22</v>
      </c>
      <c r="D11" s="16" t="s">
        <v>23</v>
      </c>
      <c r="E11" s="16" t="s">
        <v>24</v>
      </c>
      <c r="F11" s="22">
        <f>511.35-273.3</f>
        <v>238.05</v>
      </c>
      <c r="G11" s="23">
        <v>0</v>
      </c>
      <c r="H11" s="16" t="s">
        <v>17</v>
      </c>
      <c r="I11" s="27" t="s">
        <v>26</v>
      </c>
      <c r="J11" s="27">
        <f>10-4</f>
        <v>6</v>
      </c>
    </row>
    <row r="12" spans="1:10" customFormat="1">
      <c r="A12" s="16" t="s">
        <v>12</v>
      </c>
      <c r="B12" s="16" t="s">
        <v>28</v>
      </c>
      <c r="C12" s="16" t="s">
        <v>22</v>
      </c>
      <c r="D12" s="16" t="s">
        <v>23</v>
      </c>
      <c r="E12" s="16" t="s">
        <v>24</v>
      </c>
      <c r="F12" s="22">
        <v>1.63</v>
      </c>
      <c r="G12" s="23">
        <v>0</v>
      </c>
      <c r="H12" s="16" t="s">
        <v>17</v>
      </c>
      <c r="I12" s="27" t="s">
        <v>26</v>
      </c>
      <c r="J12" s="27">
        <v>2</v>
      </c>
    </row>
    <row r="13" spans="1:10" customFormat="1">
      <c r="A13" s="16" t="s">
        <v>12</v>
      </c>
      <c r="B13" s="16" t="s">
        <v>27</v>
      </c>
      <c r="C13" s="16" t="s">
        <v>29</v>
      </c>
      <c r="D13" s="16" t="s">
        <v>30</v>
      </c>
      <c r="E13" s="16" t="s">
        <v>24</v>
      </c>
      <c r="F13" s="22">
        <v>267.02</v>
      </c>
      <c r="G13" s="23">
        <v>0</v>
      </c>
      <c r="H13" s="16" t="s">
        <v>17</v>
      </c>
      <c r="I13" s="27" t="s">
        <v>26</v>
      </c>
      <c r="J13" s="27">
        <v>6</v>
      </c>
    </row>
    <row r="14" spans="1:10" customFormat="1">
      <c r="A14" s="16" t="s">
        <v>12</v>
      </c>
      <c r="B14" s="16" t="s">
        <v>31</v>
      </c>
      <c r="C14" s="16" t="s">
        <v>29</v>
      </c>
      <c r="D14" s="16" t="s">
        <v>30</v>
      </c>
      <c r="E14" s="16" t="s">
        <v>24</v>
      </c>
      <c r="F14" s="22">
        <v>203.71</v>
      </c>
      <c r="G14" s="23">
        <v>0</v>
      </c>
      <c r="H14" s="16" t="s">
        <v>17</v>
      </c>
      <c r="I14" s="27" t="s">
        <v>26</v>
      </c>
      <c r="J14" s="27">
        <v>21</v>
      </c>
    </row>
    <row r="15" spans="1:10" customFormat="1">
      <c r="A15" s="16" t="s">
        <v>12</v>
      </c>
      <c r="B15" s="16" t="s">
        <v>25</v>
      </c>
      <c r="C15" s="16" t="s">
        <v>29</v>
      </c>
      <c r="D15" s="16" t="s">
        <v>30</v>
      </c>
      <c r="E15" s="16" t="s">
        <v>24</v>
      </c>
      <c r="F15" s="28">
        <v>341.33</v>
      </c>
      <c r="G15" s="23">
        <v>0</v>
      </c>
      <c r="H15" s="16" t="s">
        <v>17</v>
      </c>
      <c r="I15" s="27" t="s">
        <v>18</v>
      </c>
      <c r="J15" s="27">
        <v>6</v>
      </c>
    </row>
    <row r="16" spans="1:10" customFormat="1">
      <c r="A16" s="16" t="s">
        <v>12</v>
      </c>
      <c r="B16" s="16" t="s">
        <v>27</v>
      </c>
      <c r="C16" s="16" t="s">
        <v>32</v>
      </c>
      <c r="D16" s="16" t="s">
        <v>33</v>
      </c>
      <c r="E16" s="16" t="s">
        <v>24</v>
      </c>
      <c r="F16" s="22">
        <v>120.13</v>
      </c>
      <c r="G16" s="23">
        <v>0</v>
      </c>
      <c r="H16" s="16" t="s">
        <v>17</v>
      </c>
      <c r="I16" s="27" t="s">
        <v>26</v>
      </c>
      <c r="J16" s="27">
        <v>6</v>
      </c>
    </row>
    <row r="17" spans="1:10" customFormat="1">
      <c r="A17" s="16" t="s">
        <v>12</v>
      </c>
      <c r="B17" s="16" t="s">
        <v>25</v>
      </c>
      <c r="C17" s="16" t="s">
        <v>34</v>
      </c>
      <c r="D17" s="16" t="s">
        <v>35</v>
      </c>
      <c r="E17" s="16" t="s">
        <v>24</v>
      </c>
      <c r="F17" s="28">
        <v>200.27</v>
      </c>
      <c r="G17" s="23">
        <v>0</v>
      </c>
      <c r="H17" s="16" t="s">
        <v>17</v>
      </c>
      <c r="I17" s="27" t="s">
        <v>18</v>
      </c>
      <c r="J17" s="27">
        <v>6</v>
      </c>
    </row>
    <row r="18" spans="1:10" customFormat="1">
      <c r="A18" s="7" t="s">
        <v>12</v>
      </c>
      <c r="B18" s="7" t="s">
        <v>36</v>
      </c>
      <c r="C18" s="7" t="s">
        <v>34</v>
      </c>
      <c r="D18" s="7" t="s">
        <v>35</v>
      </c>
      <c r="E18" s="7" t="s">
        <v>24</v>
      </c>
      <c r="F18" s="30">
        <v>31.02</v>
      </c>
      <c r="G18" s="32">
        <v>0</v>
      </c>
      <c r="H18" s="7" t="s">
        <v>17</v>
      </c>
      <c r="I18" s="9" t="s">
        <v>18</v>
      </c>
      <c r="J18" s="9">
        <v>1</v>
      </c>
    </row>
    <row r="19" spans="1:10" customFormat="1">
      <c r="A19" s="16" t="s">
        <v>12</v>
      </c>
      <c r="B19" s="16" t="s">
        <v>28</v>
      </c>
      <c r="C19" s="16" t="s">
        <v>37</v>
      </c>
      <c r="D19" s="16" t="s">
        <v>38</v>
      </c>
      <c r="E19" s="16" t="s">
        <v>39</v>
      </c>
      <c r="F19" s="22">
        <v>9.01</v>
      </c>
      <c r="G19" s="23">
        <v>0</v>
      </c>
      <c r="H19" s="16" t="s">
        <v>17</v>
      </c>
      <c r="I19" s="27" t="s">
        <v>26</v>
      </c>
      <c r="J19" s="27">
        <v>6</v>
      </c>
    </row>
    <row r="20" spans="1:10" customFormat="1">
      <c r="A20" s="16" t="s">
        <v>12</v>
      </c>
      <c r="B20" s="16" t="s">
        <v>28</v>
      </c>
      <c r="C20" s="16" t="s">
        <v>40</v>
      </c>
      <c r="D20" s="16" t="s">
        <v>41</v>
      </c>
      <c r="E20" s="16" t="s">
        <v>42</v>
      </c>
      <c r="F20" s="22">
        <v>68.33</v>
      </c>
      <c r="G20" s="23">
        <v>0</v>
      </c>
      <c r="H20" s="16" t="s">
        <v>17</v>
      </c>
      <c r="I20" s="27" t="s">
        <v>26</v>
      </c>
      <c r="J20" s="27">
        <v>6</v>
      </c>
    </row>
    <row r="21" spans="1:10" customFormat="1">
      <c r="A21" s="16" t="s">
        <v>12</v>
      </c>
      <c r="B21" s="16" t="s">
        <v>28</v>
      </c>
      <c r="C21" s="16" t="s">
        <v>43</v>
      </c>
      <c r="D21" s="16" t="s">
        <v>44</v>
      </c>
      <c r="E21" s="16" t="s">
        <v>45</v>
      </c>
      <c r="F21" s="22">
        <v>15.86</v>
      </c>
      <c r="G21" s="23">
        <v>0</v>
      </c>
      <c r="H21" s="16" t="s">
        <v>17</v>
      </c>
      <c r="I21" s="27" t="s">
        <v>26</v>
      </c>
      <c r="J21" s="27">
        <v>6</v>
      </c>
    </row>
    <row r="22" spans="1:10" customFormat="1">
      <c r="A22" s="16" t="s">
        <v>12</v>
      </c>
      <c r="B22" s="16" t="s">
        <v>46</v>
      </c>
      <c r="C22" s="16" t="s">
        <v>47</v>
      </c>
      <c r="D22" s="16" t="s">
        <v>15</v>
      </c>
      <c r="E22" s="16" t="s">
        <v>48</v>
      </c>
      <c r="F22" s="22">
        <v>413.95</v>
      </c>
      <c r="G22" s="23">
        <v>0</v>
      </c>
      <c r="H22" s="16" t="s">
        <v>17</v>
      </c>
      <c r="I22" s="27" t="s">
        <v>18</v>
      </c>
      <c r="J22" s="27">
        <v>1</v>
      </c>
    </row>
    <row r="23" spans="1:10" customFormat="1">
      <c r="A23" s="16" t="s">
        <v>12</v>
      </c>
      <c r="B23" s="16" t="s">
        <v>46</v>
      </c>
      <c r="C23" s="16" t="s">
        <v>49</v>
      </c>
      <c r="D23" s="16" t="s">
        <v>15</v>
      </c>
      <c r="E23" s="16" t="s">
        <v>48</v>
      </c>
      <c r="F23" s="22">
        <v>209.08</v>
      </c>
      <c r="G23" s="23">
        <v>0</v>
      </c>
      <c r="H23" s="16" t="s">
        <v>17</v>
      </c>
      <c r="I23" s="27" t="s">
        <v>18</v>
      </c>
      <c r="J23" s="27">
        <v>1</v>
      </c>
    </row>
    <row r="24" spans="1:10" customFormat="1">
      <c r="A24" s="16" t="s">
        <v>12</v>
      </c>
      <c r="B24" s="16" t="s">
        <v>46</v>
      </c>
      <c r="C24" s="16" t="s">
        <v>50</v>
      </c>
      <c r="D24" s="16" t="s">
        <v>15</v>
      </c>
      <c r="E24" s="16" t="s">
        <v>48</v>
      </c>
      <c r="F24" s="22">
        <v>300</v>
      </c>
      <c r="G24" s="23">
        <v>0</v>
      </c>
      <c r="H24" s="16" t="s">
        <v>17</v>
      </c>
      <c r="I24" s="27" t="s">
        <v>18</v>
      </c>
      <c r="J24" s="27">
        <v>1</v>
      </c>
    </row>
    <row r="25" spans="1:10" customFormat="1">
      <c r="A25" s="16" t="s">
        <v>12</v>
      </c>
      <c r="B25" s="16" t="s">
        <v>46</v>
      </c>
      <c r="C25" s="16" t="s">
        <v>51</v>
      </c>
      <c r="D25" s="16" t="s">
        <v>15</v>
      </c>
      <c r="E25" s="16" t="s">
        <v>48</v>
      </c>
      <c r="F25" s="22">
        <v>562.5</v>
      </c>
      <c r="G25" s="23">
        <v>0</v>
      </c>
      <c r="H25" s="16" t="s">
        <v>17</v>
      </c>
      <c r="I25" s="27" t="s">
        <v>18</v>
      </c>
      <c r="J25" s="27">
        <v>1</v>
      </c>
    </row>
    <row r="26" spans="1:10" customFormat="1">
      <c r="A26" s="16" t="s">
        <v>12</v>
      </c>
      <c r="B26" s="16" t="s">
        <v>46</v>
      </c>
      <c r="C26" s="16" t="s">
        <v>29</v>
      </c>
      <c r="D26" s="16" t="s">
        <v>30</v>
      </c>
      <c r="E26" s="16" t="s">
        <v>48</v>
      </c>
      <c r="F26" s="22">
        <f>+(1762777710*0.00284)/1000</f>
        <v>5006.2886963999999</v>
      </c>
      <c r="G26" s="23">
        <v>0</v>
      </c>
      <c r="H26" s="16" t="s">
        <v>17</v>
      </c>
      <c r="I26" s="27" t="s">
        <v>26</v>
      </c>
      <c r="J26" s="27">
        <v>1</v>
      </c>
    </row>
    <row r="27" spans="1:10" customFormat="1">
      <c r="A27" s="16" t="s">
        <v>12</v>
      </c>
      <c r="B27" s="16" t="s">
        <v>46</v>
      </c>
      <c r="C27" s="16" t="s">
        <v>22</v>
      </c>
      <c r="D27" s="16" t="s">
        <v>23</v>
      </c>
      <c r="E27" s="16" t="s">
        <v>48</v>
      </c>
      <c r="F27" s="22">
        <f>+(895236107*0.00391)/1000</f>
        <v>3500.3731783700005</v>
      </c>
      <c r="G27" s="23">
        <v>0</v>
      </c>
      <c r="H27" s="16" t="s">
        <v>17</v>
      </c>
      <c r="I27" s="27" t="s">
        <v>26</v>
      </c>
      <c r="J27" s="27">
        <v>1</v>
      </c>
    </row>
    <row r="28" spans="1:10" customFormat="1">
      <c r="A28" s="16" t="s">
        <v>12</v>
      </c>
      <c r="B28" s="16" t="s">
        <v>46</v>
      </c>
      <c r="C28" s="16" t="s">
        <v>32</v>
      </c>
      <c r="D28" s="16" t="s">
        <v>33</v>
      </c>
      <c r="E28" s="16" t="s">
        <v>48</v>
      </c>
      <c r="F28" s="22">
        <f>+(104172761*0.01325+104172761*0.01325)/1000</f>
        <v>2760.5781665</v>
      </c>
      <c r="G28" s="23">
        <v>0</v>
      </c>
      <c r="H28" s="16" t="s">
        <v>17</v>
      </c>
      <c r="I28" s="27" t="s">
        <v>26</v>
      </c>
      <c r="J28" s="27">
        <v>2</v>
      </c>
    </row>
    <row r="29" spans="1:10">
      <c r="A29" s="33" t="s">
        <v>12</v>
      </c>
      <c r="B29" s="33" t="s">
        <v>46</v>
      </c>
      <c r="C29" s="33" t="s">
        <v>52</v>
      </c>
      <c r="D29" s="33" t="s">
        <v>53</v>
      </c>
      <c r="E29" s="33" t="s">
        <v>54</v>
      </c>
      <c r="F29" s="34">
        <v>875</v>
      </c>
      <c r="G29" s="35">
        <v>0</v>
      </c>
      <c r="H29" s="33" t="s">
        <v>17</v>
      </c>
      <c r="I29" s="36" t="s">
        <v>18</v>
      </c>
      <c r="J29" s="36">
        <v>1</v>
      </c>
    </row>
    <row r="30" spans="1:10">
      <c r="F30" s="18"/>
    </row>
    <row r="31" spans="1:10">
      <c r="C31" s="18"/>
      <c r="E31" s="20"/>
    </row>
    <row r="32" spans="1:10">
      <c r="C32" s="18"/>
    </row>
  </sheetData>
  <autoFilter ref="A5:J22" xr:uid="{549B0E37-B1E1-4B3D-8398-FE6C09390E6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0E37-B1E1-4B3D-8398-FE6C09390E6E}">
  <dimension ref="A2:J32"/>
  <sheetViews>
    <sheetView showGridLines="0" workbookViewId="0"/>
  </sheetViews>
  <sheetFormatPr defaultColWidth="10.85546875" defaultRowHeight="14.45"/>
  <cols>
    <col min="1" max="1" width="23" style="1" customWidth="1"/>
    <col min="2" max="2" width="39.5703125" style="1" bestFit="1" customWidth="1"/>
    <col min="3" max="3" width="34.140625" style="1" bestFit="1" customWidth="1"/>
    <col min="4" max="4" width="17.85546875" style="1" bestFit="1" customWidth="1"/>
    <col min="5" max="5" width="52" style="1" customWidth="1"/>
    <col min="6" max="6" width="11" style="1" bestFit="1" customWidth="1"/>
    <col min="7" max="7" width="10.140625" style="1" bestFit="1" customWidth="1"/>
    <col min="8" max="8" width="31.42578125" style="1" bestFit="1" customWidth="1"/>
    <col min="9" max="9" width="9.5703125" style="1" bestFit="1" customWidth="1"/>
    <col min="10" max="10" width="11.5703125" style="1" bestFit="1" customWidth="1"/>
    <col min="11" max="16384" width="10.85546875" style="1"/>
  </cols>
  <sheetData>
    <row r="2" spans="1:10">
      <c r="A2" s="2" t="s">
        <v>0</v>
      </c>
    </row>
    <row r="3" spans="1:10">
      <c r="A3" s="2" t="s">
        <v>55</v>
      </c>
    </row>
    <row r="5" spans="1:10" ht="43.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customFormat="1">
      <c r="A6" s="16" t="s">
        <v>12</v>
      </c>
      <c r="B6" s="21" t="s">
        <v>19</v>
      </c>
      <c r="C6" s="21" t="s">
        <v>56</v>
      </c>
      <c r="D6" s="16" t="s">
        <v>15</v>
      </c>
      <c r="E6" s="16" t="s">
        <v>16</v>
      </c>
      <c r="F6" s="22">
        <f>5+2.5+2.5+2.5+2.5</f>
        <v>15</v>
      </c>
      <c r="G6" s="23">
        <v>0</v>
      </c>
      <c r="H6" s="16" t="s">
        <v>17</v>
      </c>
      <c r="I6" s="24" t="s">
        <v>18</v>
      </c>
      <c r="J6" s="24">
        <v>6</v>
      </c>
    </row>
    <row r="7" spans="1:10" customFormat="1">
      <c r="A7" s="16" t="s">
        <v>12</v>
      </c>
      <c r="B7" s="25" t="s">
        <v>31</v>
      </c>
      <c r="C7" s="25" t="s">
        <v>20</v>
      </c>
      <c r="D7" s="16" t="s">
        <v>15</v>
      </c>
      <c r="E7" s="16" t="s">
        <v>16</v>
      </c>
      <c r="F7" s="22">
        <v>21</v>
      </c>
      <c r="G7" s="23">
        <v>0</v>
      </c>
      <c r="H7" s="16" t="s">
        <v>17</v>
      </c>
      <c r="I7" s="26" t="s">
        <v>18</v>
      </c>
      <c r="J7" s="26">
        <v>1</v>
      </c>
    </row>
    <row r="8" spans="1:10" customFormat="1">
      <c r="A8" s="16" t="s">
        <v>12</v>
      </c>
      <c r="B8" s="16" t="s">
        <v>21</v>
      </c>
      <c r="C8" s="16" t="s">
        <v>22</v>
      </c>
      <c r="D8" s="16" t="s">
        <v>23</v>
      </c>
      <c r="E8" s="16" t="s">
        <v>24</v>
      </c>
      <c r="F8" s="22">
        <v>470.66</v>
      </c>
      <c r="G8" s="23">
        <v>0</v>
      </c>
      <c r="H8" s="16" t="s">
        <v>17</v>
      </c>
      <c r="I8" s="27" t="s">
        <v>18</v>
      </c>
      <c r="J8" s="27">
        <v>2</v>
      </c>
    </row>
    <row r="9" spans="1:10" customFormat="1">
      <c r="A9" s="16" t="s">
        <v>12</v>
      </c>
      <c r="B9" s="16" t="s">
        <v>25</v>
      </c>
      <c r="C9" s="16" t="s">
        <v>22</v>
      </c>
      <c r="D9" s="16" t="s">
        <v>23</v>
      </c>
      <c r="E9" s="16" t="s">
        <v>24</v>
      </c>
      <c r="F9" s="28">
        <v>1004.77</v>
      </c>
      <c r="G9" s="29">
        <v>0</v>
      </c>
      <c r="H9" s="16" t="s">
        <v>17</v>
      </c>
      <c r="I9" s="27" t="s">
        <v>18</v>
      </c>
      <c r="J9" s="27">
        <v>6</v>
      </c>
    </row>
    <row r="10" spans="1:10" customFormat="1">
      <c r="A10" s="16" t="str">
        <f>+A9</f>
        <v>Conjunto de operaciones</v>
      </c>
      <c r="B10" s="1" t="s">
        <v>19</v>
      </c>
      <c r="C10" s="16" t="s">
        <v>22</v>
      </c>
      <c r="D10" s="16" t="s">
        <v>23</v>
      </c>
      <c r="E10" s="16" t="s">
        <v>24</v>
      </c>
      <c r="F10" s="22">
        <v>33.840000000000003</v>
      </c>
      <c r="G10" s="23">
        <v>0</v>
      </c>
      <c r="H10" s="16" t="s">
        <v>17</v>
      </c>
      <c r="I10" s="27" t="s">
        <v>26</v>
      </c>
      <c r="J10" s="27">
        <v>6</v>
      </c>
    </row>
    <row r="11" spans="1:10" customFormat="1">
      <c r="A11" s="16" t="s">
        <v>12</v>
      </c>
      <c r="B11" s="16" t="s">
        <v>27</v>
      </c>
      <c r="C11" s="16" t="s">
        <v>22</v>
      </c>
      <c r="D11" s="16" t="s">
        <v>23</v>
      </c>
      <c r="E11" s="16" t="s">
        <v>24</v>
      </c>
      <c r="F11" s="22">
        <v>273.3</v>
      </c>
      <c r="G11" s="23">
        <v>0</v>
      </c>
      <c r="H11" s="16" t="s">
        <v>17</v>
      </c>
      <c r="I11" s="27" t="s">
        <v>26</v>
      </c>
      <c r="J11" s="27">
        <v>4</v>
      </c>
    </row>
    <row r="12" spans="1:10" customFormat="1">
      <c r="A12" s="16" t="s">
        <v>12</v>
      </c>
      <c r="B12" s="16" t="s">
        <v>27</v>
      </c>
      <c r="C12" s="16" t="s">
        <v>29</v>
      </c>
      <c r="D12" s="16" t="s">
        <v>30</v>
      </c>
      <c r="E12" s="16" t="s">
        <v>24</v>
      </c>
      <c r="F12" s="22">
        <v>267.92</v>
      </c>
      <c r="G12" s="23">
        <v>0</v>
      </c>
      <c r="H12" s="16" t="s">
        <v>17</v>
      </c>
      <c r="I12" s="27" t="s">
        <v>26</v>
      </c>
      <c r="J12" s="27">
        <v>3</v>
      </c>
    </row>
    <row r="13" spans="1:10" customFormat="1">
      <c r="A13" s="16" t="s">
        <v>12</v>
      </c>
      <c r="B13" s="16" t="s">
        <v>31</v>
      </c>
      <c r="C13" s="16" t="s">
        <v>29</v>
      </c>
      <c r="D13" s="16" t="s">
        <v>30</v>
      </c>
      <c r="E13" s="16" t="s">
        <v>24</v>
      </c>
      <c r="F13" s="22">
        <v>131.59</v>
      </c>
      <c r="G13" s="23">
        <v>0</v>
      </c>
      <c r="H13" s="16" t="s">
        <v>17</v>
      </c>
      <c r="I13" s="27" t="s">
        <v>26</v>
      </c>
      <c r="J13" s="27">
        <v>11</v>
      </c>
    </row>
    <row r="14" spans="1:10" customFormat="1">
      <c r="A14" s="16" t="s">
        <v>12</v>
      </c>
      <c r="B14" s="16" t="s">
        <v>25</v>
      </c>
      <c r="C14" s="16" t="s">
        <v>29</v>
      </c>
      <c r="D14" s="16" t="s">
        <v>30</v>
      </c>
      <c r="E14" s="16" t="s">
        <v>24</v>
      </c>
      <c r="F14" s="28">
        <v>337.62</v>
      </c>
      <c r="G14" s="29">
        <v>0</v>
      </c>
      <c r="H14" s="16" t="s">
        <v>17</v>
      </c>
      <c r="I14" s="27" t="s">
        <v>18</v>
      </c>
      <c r="J14" s="27">
        <v>6</v>
      </c>
    </row>
    <row r="15" spans="1:10" customFormat="1">
      <c r="A15" s="16" t="s">
        <v>12</v>
      </c>
      <c r="B15" s="16" t="s">
        <v>27</v>
      </c>
      <c r="C15" s="16" t="s">
        <v>32</v>
      </c>
      <c r="D15" s="16" t="s">
        <v>33</v>
      </c>
      <c r="E15" s="16" t="s">
        <v>24</v>
      </c>
      <c r="F15" s="22">
        <v>120.49</v>
      </c>
      <c r="G15" s="23">
        <v>0</v>
      </c>
      <c r="H15" s="16" t="s">
        <v>17</v>
      </c>
      <c r="I15" s="27" t="s">
        <v>26</v>
      </c>
      <c r="J15" s="27">
        <v>4</v>
      </c>
    </row>
    <row r="16" spans="1:10" customFormat="1">
      <c r="A16" s="16" t="s">
        <v>12</v>
      </c>
      <c r="B16" s="16" t="s">
        <v>57</v>
      </c>
      <c r="C16" s="16" t="s">
        <v>32</v>
      </c>
      <c r="D16" s="16" t="s">
        <v>33</v>
      </c>
      <c r="E16" s="16" t="s">
        <v>48</v>
      </c>
      <c r="F16" s="22">
        <v>4.95</v>
      </c>
      <c r="G16" s="23">
        <v>0</v>
      </c>
      <c r="H16" s="16" t="s">
        <v>17</v>
      </c>
      <c r="I16" s="27" t="s">
        <v>26</v>
      </c>
      <c r="J16" s="27">
        <v>1</v>
      </c>
    </row>
    <row r="17" spans="1:10" customFormat="1">
      <c r="A17" s="16" t="s">
        <v>12</v>
      </c>
      <c r="B17" s="16" t="s">
        <v>25</v>
      </c>
      <c r="C17" s="16" t="s">
        <v>34</v>
      </c>
      <c r="D17" s="16" t="s">
        <v>35</v>
      </c>
      <c r="E17" s="16" t="s">
        <v>24</v>
      </c>
      <c r="F17" s="28">
        <v>179.6</v>
      </c>
      <c r="G17" s="29">
        <v>0</v>
      </c>
      <c r="H17" s="16" t="s">
        <v>17</v>
      </c>
      <c r="I17" s="27" t="s">
        <v>18</v>
      </c>
      <c r="J17" s="27">
        <v>6</v>
      </c>
    </row>
    <row r="18" spans="1:10" customFormat="1">
      <c r="A18" s="7" t="s">
        <v>12</v>
      </c>
      <c r="B18" s="7" t="s">
        <v>36</v>
      </c>
      <c r="C18" s="7" t="s">
        <v>34</v>
      </c>
      <c r="D18" s="7" t="s">
        <v>35</v>
      </c>
      <c r="E18" s="7" t="s">
        <v>24</v>
      </c>
      <c r="F18" s="30">
        <v>32.46</v>
      </c>
      <c r="G18" s="8">
        <v>0</v>
      </c>
      <c r="H18" s="7" t="s">
        <v>17</v>
      </c>
      <c r="I18" s="9" t="s">
        <v>18</v>
      </c>
      <c r="J18" s="9">
        <v>1</v>
      </c>
    </row>
    <row r="19" spans="1:10" customFormat="1">
      <c r="A19" s="16" t="s">
        <v>12</v>
      </c>
      <c r="B19" s="16" t="s">
        <v>28</v>
      </c>
      <c r="C19" s="16" t="s">
        <v>37</v>
      </c>
      <c r="D19" s="16" t="s">
        <v>38</v>
      </c>
      <c r="E19" s="16" t="s">
        <v>39</v>
      </c>
      <c r="F19" s="22">
        <v>9.3699999999999992</v>
      </c>
      <c r="G19" s="23">
        <v>0</v>
      </c>
      <c r="H19" s="16" t="s">
        <v>17</v>
      </c>
      <c r="I19" s="27" t="s">
        <v>26</v>
      </c>
      <c r="J19" s="27">
        <v>7</v>
      </c>
    </row>
    <row r="20" spans="1:10" customFormat="1">
      <c r="A20" s="16" t="s">
        <v>12</v>
      </c>
      <c r="B20" s="16" t="s">
        <v>28</v>
      </c>
      <c r="C20" s="16" t="s">
        <v>40</v>
      </c>
      <c r="D20" s="16" t="s">
        <v>41</v>
      </c>
      <c r="E20" s="16" t="s">
        <v>42</v>
      </c>
      <c r="F20" s="22">
        <v>67.040000000000006</v>
      </c>
      <c r="G20" s="23">
        <v>0</v>
      </c>
      <c r="H20" s="16" t="s">
        <v>17</v>
      </c>
      <c r="I20" s="27" t="s">
        <v>26</v>
      </c>
      <c r="J20" s="27">
        <v>6</v>
      </c>
    </row>
    <row r="21" spans="1:10" customFormat="1">
      <c r="A21" s="16" t="s">
        <v>12</v>
      </c>
      <c r="B21" s="16" t="s">
        <v>28</v>
      </c>
      <c r="C21" s="16" t="s">
        <v>43</v>
      </c>
      <c r="D21" s="16" t="s">
        <v>44</v>
      </c>
      <c r="E21" s="16" t="s">
        <v>45</v>
      </c>
      <c r="F21" s="22">
        <v>15.47</v>
      </c>
      <c r="G21" s="23">
        <v>0</v>
      </c>
      <c r="H21" s="16" t="s">
        <v>17</v>
      </c>
      <c r="I21" s="27" t="s">
        <v>26</v>
      </c>
      <c r="J21" s="27">
        <v>6</v>
      </c>
    </row>
    <row r="22" spans="1:10" customFormat="1">
      <c r="A22" s="16" t="s">
        <v>12</v>
      </c>
      <c r="B22" s="16" t="s">
        <v>46</v>
      </c>
      <c r="C22" s="16" t="s">
        <v>29</v>
      </c>
      <c r="D22" s="16" t="s">
        <v>30</v>
      </c>
      <c r="E22" s="16" t="s">
        <v>48</v>
      </c>
      <c r="F22" s="22">
        <f>+(1762777710*0.00277)/1000</f>
        <v>4882.8942566999995</v>
      </c>
      <c r="G22" s="23">
        <v>0</v>
      </c>
      <c r="H22" s="16" t="s">
        <v>17</v>
      </c>
      <c r="I22" s="27" t="s">
        <v>26</v>
      </c>
      <c r="J22" s="27">
        <v>1</v>
      </c>
    </row>
    <row r="23" spans="1:10" customFormat="1">
      <c r="A23" s="16" t="s">
        <v>12</v>
      </c>
      <c r="B23" s="16" t="s">
        <v>46</v>
      </c>
      <c r="C23" s="16" t="s">
        <v>22</v>
      </c>
      <c r="D23" s="16" t="s">
        <v>23</v>
      </c>
      <c r="E23" s="16" t="s">
        <v>48</v>
      </c>
      <c r="F23" s="22">
        <f>+(895236107*0.00828)/1000</f>
        <v>7412.5549659600001</v>
      </c>
      <c r="G23" s="23">
        <v>0</v>
      </c>
      <c r="H23" s="16" t="s">
        <v>17</v>
      </c>
      <c r="I23" s="27" t="s">
        <v>26</v>
      </c>
      <c r="J23" s="27">
        <v>1</v>
      </c>
    </row>
    <row r="24" spans="1:10" customFormat="1">
      <c r="A24" s="16" t="s">
        <v>12</v>
      </c>
      <c r="B24" s="16" t="s">
        <v>46</v>
      </c>
      <c r="C24" s="16" t="s">
        <v>32</v>
      </c>
      <c r="D24" s="16" t="s">
        <v>33</v>
      </c>
      <c r="E24" s="16" t="s">
        <v>48</v>
      </c>
      <c r="F24" s="22">
        <f>+(104172761*0.02873)/1000</f>
        <v>2992.8834235299996</v>
      </c>
      <c r="G24" s="23">
        <v>0</v>
      </c>
      <c r="H24" s="16" t="s">
        <v>17</v>
      </c>
      <c r="I24" s="27" t="s">
        <v>26</v>
      </c>
      <c r="J24" s="27">
        <v>1</v>
      </c>
    </row>
    <row r="25" spans="1:10" customFormat="1">
      <c r="A25" s="33" t="s">
        <v>12</v>
      </c>
      <c r="B25" s="33" t="s">
        <v>46</v>
      </c>
      <c r="C25" s="33" t="s">
        <v>34</v>
      </c>
      <c r="D25" s="33" t="s">
        <v>35</v>
      </c>
      <c r="E25" s="33" t="s">
        <v>48</v>
      </c>
      <c r="F25" s="34">
        <f>763917.73/1000</f>
        <v>763.91773000000001</v>
      </c>
      <c r="G25" s="35">
        <v>0</v>
      </c>
      <c r="H25" s="33" t="s">
        <v>17</v>
      </c>
      <c r="I25" s="36" t="s">
        <v>18</v>
      </c>
      <c r="J25" s="36">
        <v>1</v>
      </c>
    </row>
    <row r="26" spans="1:10">
      <c r="B26" s="17"/>
      <c r="C26" s="17"/>
      <c r="D26" s="17"/>
      <c r="E26" s="17"/>
      <c r="F26" s="18"/>
    </row>
    <row r="27" spans="1:10">
      <c r="C27" s="18"/>
      <c r="D27" s="18"/>
      <c r="E27" s="19"/>
      <c r="F27" s="18"/>
    </row>
    <row r="28" spans="1:10">
      <c r="C28" s="18"/>
      <c r="E28" s="20"/>
    </row>
    <row r="29" spans="1:10">
      <c r="C29" s="18"/>
      <c r="D29" s="18"/>
      <c r="E29" s="19"/>
    </row>
    <row r="30" spans="1:10">
      <c r="C30" s="18"/>
      <c r="D30" s="18"/>
      <c r="E30" s="19"/>
    </row>
    <row r="31" spans="1:10">
      <c r="C31" s="18"/>
      <c r="E31" s="20"/>
    </row>
    <row r="32" spans="1:10">
      <c r="C32" s="18"/>
    </row>
  </sheetData>
  <autoFilter ref="A5:J21" xr:uid="{549B0E37-B1E1-4B3D-8398-FE6C09390E6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7340-5E17-423A-BC19-C57D820CE707}">
  <dimension ref="A2:J26"/>
  <sheetViews>
    <sheetView workbookViewId="0"/>
  </sheetViews>
  <sheetFormatPr defaultColWidth="10.85546875" defaultRowHeight="14.45"/>
  <cols>
    <col min="1" max="1" width="23" style="1" customWidth="1"/>
    <col min="2" max="2" width="39.5703125" style="1" bestFit="1" customWidth="1"/>
    <col min="3" max="3" width="32.140625" style="1" bestFit="1" customWidth="1"/>
    <col min="4" max="4" width="17.85546875" style="1" bestFit="1" customWidth="1"/>
    <col min="5" max="5" width="50.85546875" style="1" bestFit="1" customWidth="1"/>
    <col min="6" max="6" width="11" style="1" bestFit="1" customWidth="1"/>
    <col min="7" max="7" width="10.140625" style="1" bestFit="1" customWidth="1"/>
    <col min="8" max="8" width="31.42578125" style="1" bestFit="1" customWidth="1"/>
    <col min="9" max="9" width="9.5703125" style="1" bestFit="1" customWidth="1"/>
    <col min="10" max="10" width="11.5703125" style="1" bestFit="1" customWidth="1"/>
    <col min="11" max="16384" width="10.85546875" style="1"/>
  </cols>
  <sheetData>
    <row r="2" spans="1:10">
      <c r="A2" s="2" t="s">
        <v>0</v>
      </c>
    </row>
    <row r="3" spans="1:10">
      <c r="A3" s="2" t="s">
        <v>58</v>
      </c>
    </row>
    <row r="5" spans="1:10" ht="43.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>
      <c r="A6" s="4" t="s">
        <v>12</v>
      </c>
      <c r="B6" s="16" t="s">
        <v>19</v>
      </c>
      <c r="C6" s="4" t="s">
        <v>56</v>
      </c>
      <c r="D6" s="4" t="s">
        <v>15</v>
      </c>
      <c r="E6" s="4" t="s">
        <v>16</v>
      </c>
      <c r="F6" s="13">
        <v>10</v>
      </c>
      <c r="G6" s="5">
        <v>0</v>
      </c>
      <c r="H6" s="7" t="s">
        <v>17</v>
      </c>
      <c r="I6" s="6" t="s">
        <v>18</v>
      </c>
      <c r="J6" s="6">
        <v>4</v>
      </c>
    </row>
    <row r="7" spans="1:10">
      <c r="A7" s="7" t="s">
        <v>12</v>
      </c>
      <c r="B7" s="7" t="s">
        <v>21</v>
      </c>
      <c r="C7" s="7" t="s">
        <v>22</v>
      </c>
      <c r="D7" s="7" t="s">
        <v>23</v>
      </c>
      <c r="E7" s="7" t="s">
        <v>24</v>
      </c>
      <c r="F7" s="14">
        <v>360.51760999999999</v>
      </c>
      <c r="G7" s="8">
        <v>0</v>
      </c>
      <c r="H7" s="7" t="s">
        <v>17</v>
      </c>
      <c r="I7" s="9" t="s">
        <v>18</v>
      </c>
      <c r="J7" s="9">
        <v>2</v>
      </c>
    </row>
    <row r="8" spans="1:10">
      <c r="A8" s="7" t="s">
        <v>12</v>
      </c>
      <c r="B8" s="7" t="s">
        <v>25</v>
      </c>
      <c r="C8" s="7" t="s">
        <v>22</v>
      </c>
      <c r="D8" s="7" t="s">
        <v>23</v>
      </c>
      <c r="E8" s="7" t="s">
        <v>24</v>
      </c>
      <c r="F8" s="14">
        <v>673.52688000000001</v>
      </c>
      <c r="G8" s="8">
        <v>0</v>
      </c>
      <c r="H8" s="7" t="s">
        <v>17</v>
      </c>
      <c r="I8" s="9" t="s">
        <v>18</v>
      </c>
      <c r="J8" s="9">
        <v>4</v>
      </c>
    </row>
    <row r="9" spans="1:10">
      <c r="A9" s="7" t="str">
        <f>+A8</f>
        <v>Conjunto de operaciones</v>
      </c>
      <c r="B9" s="16" t="s">
        <v>19</v>
      </c>
      <c r="C9" s="7" t="s">
        <v>22</v>
      </c>
      <c r="D9" s="7" t="s">
        <v>23</v>
      </c>
      <c r="E9" s="7" t="s">
        <v>24</v>
      </c>
      <c r="F9" s="14">
        <v>22.66846</v>
      </c>
      <c r="G9" s="8">
        <v>0</v>
      </c>
      <c r="H9" s="7" t="s">
        <v>17</v>
      </c>
      <c r="I9" s="9" t="s">
        <v>26</v>
      </c>
      <c r="J9" s="9">
        <v>4</v>
      </c>
    </row>
    <row r="10" spans="1:10">
      <c r="A10" s="7" t="s">
        <v>12</v>
      </c>
      <c r="B10" s="7" t="s">
        <v>27</v>
      </c>
      <c r="C10" s="7" t="s">
        <v>22</v>
      </c>
      <c r="D10" s="7" t="s">
        <v>23</v>
      </c>
      <c r="E10" s="7" t="s">
        <v>24</v>
      </c>
      <c r="F10" s="14">
        <v>187.49020999999999</v>
      </c>
      <c r="G10" s="8">
        <v>0</v>
      </c>
      <c r="H10" s="7" t="s">
        <v>17</v>
      </c>
      <c r="I10" s="9" t="s">
        <v>26</v>
      </c>
      <c r="J10" s="9">
        <v>8</v>
      </c>
    </row>
    <row r="11" spans="1:10">
      <c r="A11" s="7" t="s">
        <v>12</v>
      </c>
      <c r="B11" s="7" t="s">
        <v>27</v>
      </c>
      <c r="C11" s="7" t="s">
        <v>29</v>
      </c>
      <c r="D11" s="7" t="s">
        <v>30</v>
      </c>
      <c r="E11" s="7" t="s">
        <v>24</v>
      </c>
      <c r="F11" s="14">
        <v>106.28245</v>
      </c>
      <c r="G11" s="8">
        <v>0</v>
      </c>
      <c r="H11" s="7" t="s">
        <v>17</v>
      </c>
      <c r="I11" s="9" t="s">
        <v>26</v>
      </c>
      <c r="J11" s="9">
        <v>4</v>
      </c>
    </row>
    <row r="12" spans="1:10">
      <c r="A12" s="7" t="s">
        <v>12</v>
      </c>
      <c r="B12" s="7" t="s">
        <v>31</v>
      </c>
      <c r="C12" s="7" t="s">
        <v>29</v>
      </c>
      <c r="D12" s="7" t="s">
        <v>30</v>
      </c>
      <c r="E12" s="7" t="s">
        <v>24</v>
      </c>
      <c r="F12" s="14">
        <v>81.503249999999994</v>
      </c>
      <c r="G12" s="8">
        <v>0</v>
      </c>
      <c r="H12" s="7" t="s">
        <v>17</v>
      </c>
      <c r="I12" s="9" t="s">
        <v>18</v>
      </c>
      <c r="J12" s="9">
        <v>20</v>
      </c>
    </row>
    <row r="13" spans="1:10">
      <c r="A13" s="7" t="s">
        <v>12</v>
      </c>
      <c r="B13" s="7" t="s">
        <v>57</v>
      </c>
      <c r="C13" s="7" t="s">
        <v>29</v>
      </c>
      <c r="D13" s="7" t="s">
        <v>30</v>
      </c>
      <c r="E13" s="7" t="s">
        <v>24</v>
      </c>
      <c r="F13" s="14">
        <v>165.46015</v>
      </c>
      <c r="G13" s="8">
        <v>0</v>
      </c>
      <c r="H13" s="7" t="s">
        <v>17</v>
      </c>
      <c r="I13" s="9" t="s">
        <v>26</v>
      </c>
      <c r="J13" s="9">
        <v>2</v>
      </c>
    </row>
    <row r="14" spans="1:10">
      <c r="A14" s="7" t="s">
        <v>12</v>
      </c>
      <c r="B14" s="7" t="s">
        <v>25</v>
      </c>
      <c r="C14" s="7" t="s">
        <v>29</v>
      </c>
      <c r="D14" s="7" t="s">
        <v>30</v>
      </c>
      <c r="E14" s="7" t="s">
        <v>24</v>
      </c>
      <c r="F14" s="14">
        <v>307.83154999999999</v>
      </c>
      <c r="G14" s="8">
        <v>0</v>
      </c>
      <c r="H14" s="7" t="s">
        <v>17</v>
      </c>
      <c r="I14" s="9" t="s">
        <v>18</v>
      </c>
      <c r="J14" s="9">
        <v>4</v>
      </c>
    </row>
    <row r="15" spans="1:10">
      <c r="A15" s="7" t="s">
        <v>12</v>
      </c>
      <c r="B15" s="7" t="s">
        <v>27</v>
      </c>
      <c r="C15" s="7" t="s">
        <v>32</v>
      </c>
      <c r="D15" s="7" t="s">
        <v>33</v>
      </c>
      <c r="E15" s="7" t="s">
        <v>24</v>
      </c>
      <c r="F15" s="14">
        <v>42.512980000000006</v>
      </c>
      <c r="G15" s="8">
        <v>0</v>
      </c>
      <c r="H15" s="7" t="s">
        <v>17</v>
      </c>
      <c r="I15" s="9" t="s">
        <v>26</v>
      </c>
      <c r="J15" s="9">
        <v>4</v>
      </c>
    </row>
    <row r="16" spans="1:10">
      <c r="A16" s="7" t="s">
        <v>12</v>
      </c>
      <c r="B16" s="7" t="s">
        <v>25</v>
      </c>
      <c r="C16" s="7" t="s">
        <v>34</v>
      </c>
      <c r="D16" s="7" t="s">
        <v>35</v>
      </c>
      <c r="E16" s="7" t="s">
        <v>24</v>
      </c>
      <c r="F16" s="14">
        <v>132.79198000000002</v>
      </c>
      <c r="G16" s="8">
        <v>0</v>
      </c>
      <c r="H16" s="7" t="s">
        <v>17</v>
      </c>
      <c r="I16" s="9" t="s">
        <v>18</v>
      </c>
      <c r="J16" s="9">
        <v>4</v>
      </c>
    </row>
    <row r="17" spans="1:10">
      <c r="A17" s="7" t="s">
        <v>12</v>
      </c>
      <c r="B17" s="7" t="s">
        <v>28</v>
      </c>
      <c r="C17" s="7" t="s">
        <v>37</v>
      </c>
      <c r="D17" s="7" t="s">
        <v>38</v>
      </c>
      <c r="E17" s="7" t="s">
        <v>39</v>
      </c>
      <c r="F17" s="14">
        <v>5.77</v>
      </c>
      <c r="G17" s="8">
        <v>0</v>
      </c>
      <c r="H17" s="7" t="s">
        <v>17</v>
      </c>
      <c r="I17" s="9" t="s">
        <v>26</v>
      </c>
      <c r="J17" s="9">
        <v>4</v>
      </c>
    </row>
    <row r="18" spans="1:10">
      <c r="A18" s="7" t="s">
        <v>12</v>
      </c>
      <c r="B18" s="7" t="s">
        <v>28</v>
      </c>
      <c r="C18" s="7" t="s">
        <v>40</v>
      </c>
      <c r="D18" s="7" t="s">
        <v>41</v>
      </c>
      <c r="E18" s="7" t="s">
        <v>42</v>
      </c>
      <c r="F18" s="14">
        <v>43.201000000000001</v>
      </c>
      <c r="G18" s="8">
        <v>0</v>
      </c>
      <c r="H18" s="7" t="s">
        <v>17</v>
      </c>
      <c r="I18" s="9" t="s">
        <v>26</v>
      </c>
      <c r="J18" s="9">
        <v>4</v>
      </c>
    </row>
    <row r="19" spans="1:10">
      <c r="A19" s="7" t="s">
        <v>12</v>
      </c>
      <c r="B19" s="7" t="s">
        <v>28</v>
      </c>
      <c r="C19" s="7" t="s">
        <v>43</v>
      </c>
      <c r="D19" s="7" t="s">
        <v>44</v>
      </c>
      <c r="E19" s="7" t="s">
        <v>45</v>
      </c>
      <c r="F19" s="14">
        <v>10.755000000000001</v>
      </c>
      <c r="G19" s="8">
        <v>0</v>
      </c>
      <c r="H19" s="7" t="s">
        <v>17</v>
      </c>
      <c r="I19" s="9" t="s">
        <v>26</v>
      </c>
      <c r="J19" s="9">
        <v>4</v>
      </c>
    </row>
    <row r="20" spans="1:10">
      <c r="A20" s="7" t="s">
        <v>12</v>
      </c>
      <c r="B20" s="7" t="s">
        <v>59</v>
      </c>
      <c r="C20" s="7" t="s">
        <v>29</v>
      </c>
      <c r="D20" s="7" t="s">
        <v>30</v>
      </c>
      <c r="E20" s="7" t="s">
        <v>48</v>
      </c>
      <c r="F20" s="14">
        <v>14931.215</v>
      </c>
      <c r="G20" s="8">
        <v>0</v>
      </c>
      <c r="H20" s="7" t="s">
        <v>17</v>
      </c>
      <c r="I20" s="9" t="s">
        <v>18</v>
      </c>
      <c r="J20" s="9">
        <v>1</v>
      </c>
    </row>
    <row r="21" spans="1:10">
      <c r="A21" s="7" t="s">
        <v>12</v>
      </c>
      <c r="B21" s="7" t="s">
        <v>46</v>
      </c>
      <c r="C21" s="7" t="s">
        <v>29</v>
      </c>
      <c r="D21" s="7" t="s">
        <v>30</v>
      </c>
      <c r="E21" s="7" t="s">
        <v>48</v>
      </c>
      <c r="F21" s="14">
        <f>0.00283*1762753300/1000</f>
        <v>4988.5918389999997</v>
      </c>
      <c r="G21" s="8">
        <v>0</v>
      </c>
      <c r="H21" s="7" t="s">
        <v>17</v>
      </c>
      <c r="I21" s="9" t="s">
        <v>26</v>
      </c>
      <c r="J21" s="9">
        <v>1</v>
      </c>
    </row>
    <row r="22" spans="1:10">
      <c r="A22" s="7" t="s">
        <v>12</v>
      </c>
      <c r="B22" s="7" t="s">
        <v>46</v>
      </c>
      <c r="C22" s="7" t="s">
        <v>22</v>
      </c>
      <c r="D22" s="7" t="s">
        <v>23</v>
      </c>
      <c r="E22" s="7" t="s">
        <v>48</v>
      </c>
      <c r="F22" s="14">
        <f>0.00666*895202395/1000</f>
        <v>5962.0479507</v>
      </c>
      <c r="G22" s="8">
        <v>0</v>
      </c>
      <c r="H22" s="7" t="s">
        <v>17</v>
      </c>
      <c r="I22" s="9" t="s">
        <v>26</v>
      </c>
      <c r="J22" s="9">
        <v>1</v>
      </c>
    </row>
    <row r="23" spans="1:10">
      <c r="A23" s="10" t="s">
        <v>12</v>
      </c>
      <c r="B23" s="10" t="s">
        <v>46</v>
      </c>
      <c r="C23" s="10" t="s">
        <v>52</v>
      </c>
      <c r="D23" s="10" t="s">
        <v>53</v>
      </c>
      <c r="E23" s="10" t="s">
        <v>54</v>
      </c>
      <c r="F23" s="15">
        <v>504</v>
      </c>
      <c r="G23" s="11">
        <v>0</v>
      </c>
      <c r="H23" s="10" t="s">
        <v>17</v>
      </c>
      <c r="I23" s="12" t="s">
        <v>18</v>
      </c>
      <c r="J23" s="12">
        <v>1</v>
      </c>
    </row>
    <row r="26" spans="1:10" ht="12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04f4ea-7ebd-450b-8464-d94db897bfeb" xsi:nil="true"/>
    <lcf76f155ced4ddcb4097134ff3c332f xmlns="74d37b44-54f6-4a14-b495-75bef20fce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AEA4C93978824BA02873F9CE6410A0" ma:contentTypeVersion="18" ma:contentTypeDescription="Crear nuevo documento." ma:contentTypeScope="" ma:versionID="60bbb85722136bda183f9677a51756e6">
  <xsd:schema xmlns:xsd="http://www.w3.org/2001/XMLSchema" xmlns:xs="http://www.w3.org/2001/XMLSchema" xmlns:p="http://schemas.microsoft.com/office/2006/metadata/properties" xmlns:ns2="74d37b44-54f6-4a14-b495-75bef20fceb7" xmlns:ns3="b904f4ea-7ebd-450b-8464-d94db897bfeb" targetNamespace="http://schemas.microsoft.com/office/2006/metadata/properties" ma:root="true" ma:fieldsID="65546a3a76f0bcceca4ca6e78ef5f65b" ns2:_="" ns3:_="">
    <xsd:import namespace="74d37b44-54f6-4a14-b495-75bef20fceb7"/>
    <xsd:import namespace="b904f4ea-7ebd-450b-8464-d94db897b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37b44-54f6-4a14-b495-75bef20fc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9c92c1e6-f7a1-488f-8738-46ae51eae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4f4ea-7ebd-450b-8464-d94db897b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1f396bb-9002-4605-966c-f15f9a1c4a55}" ma:internalName="TaxCatchAll" ma:showField="CatchAllData" ma:web="b904f4ea-7ebd-450b-8464-d94db897bf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7E56F-4D0B-44EA-A3C7-BF908D580235}"/>
</file>

<file path=customXml/itemProps2.xml><?xml version="1.0" encoding="utf-8"?>
<ds:datastoreItem xmlns:ds="http://schemas.openxmlformats.org/officeDocument/2006/customXml" ds:itemID="{5F5E700F-9DF6-467C-BE68-077AD73F4975}"/>
</file>

<file path=customXml/itemProps3.xml><?xml version="1.0" encoding="utf-8"?>
<ds:datastoreItem xmlns:ds="http://schemas.openxmlformats.org/officeDocument/2006/customXml" ds:itemID="{870C640D-9342-49DB-B029-9D8FD285F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CROCCO</dc:creator>
  <cp:keywords/>
  <dc:description/>
  <cp:lastModifiedBy/>
  <cp:revision/>
  <dcterms:created xsi:type="dcterms:W3CDTF">2025-02-19T18:13:56Z</dcterms:created>
  <dcterms:modified xsi:type="dcterms:W3CDTF">2026-03-11T23:21:49Z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0x010100A1AEA4C93978824BA02873F9CE6410A0</vt:lpwstr>
  </property>
</Properties>
</file>